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eelavi\Dropbox\LINEAMIENTOS DE VINCULACIÓN\Formatos Programas y Proyectos\"/>
    </mc:Choice>
  </mc:AlternateContent>
  <bookViews>
    <workbookView xWindow="0" yWindow="0" windowWidth="21600" windowHeight="9735"/>
  </bookViews>
  <sheets>
    <sheet name="PRESUPUESTO (EJEMPLO)" sheetId="3" r:id="rId1"/>
    <sheet name="Remuneración hora docente" sheetId="4" r:id="rId2"/>
    <sheet name="Remuneración hora administrativ" sheetId="5" r:id="rId3"/>
  </sheets>
  <definedNames>
    <definedName name="_xlnm.Print_Area" localSheetId="0">'PRESUPUESTO (EJEMPLO)'!$B$1:$G$71</definedName>
  </definedNames>
  <calcPr calcId="152511"/>
</workbook>
</file>

<file path=xl/calcChain.xml><?xml version="1.0" encoding="utf-8"?>
<calcChain xmlns="http://schemas.openxmlformats.org/spreadsheetml/2006/main">
  <c r="B83" i="3" l="1"/>
  <c r="B79" i="3"/>
  <c r="B78" i="3"/>
  <c r="H8" i="5" l="1"/>
  <c r="G8" i="5"/>
  <c r="F8" i="5"/>
  <c r="E8" i="5"/>
  <c r="I8" i="5" s="1"/>
  <c r="J8" i="5" s="1"/>
  <c r="K8" i="5" s="1"/>
  <c r="H7" i="5"/>
  <c r="I7" i="5" s="1"/>
  <c r="J7" i="5" s="1"/>
  <c r="K7" i="5" s="1"/>
  <c r="G7" i="5"/>
  <c r="F7" i="5"/>
  <c r="E7" i="5"/>
  <c r="H6" i="5"/>
  <c r="G6" i="5"/>
  <c r="F6" i="5"/>
  <c r="E6" i="5"/>
  <c r="I6" i="5" s="1"/>
  <c r="H8" i="4"/>
  <c r="G8" i="4"/>
  <c r="F8" i="4"/>
  <c r="E8" i="4"/>
  <c r="H7" i="4"/>
  <c r="G7" i="4"/>
  <c r="F7" i="4"/>
  <c r="E7" i="4"/>
  <c r="I7" i="4" s="1"/>
  <c r="J7" i="4" s="1"/>
  <c r="K7" i="4" s="1"/>
  <c r="H6" i="4"/>
  <c r="G6" i="4"/>
  <c r="F6" i="4"/>
  <c r="E6" i="4"/>
  <c r="D91" i="3"/>
  <c r="F91" i="3"/>
  <c r="I8" i="4" l="1"/>
  <c r="J8" i="4" s="1"/>
  <c r="K8" i="4" s="1"/>
  <c r="I6" i="4"/>
  <c r="J6" i="4"/>
  <c r="I9" i="5"/>
  <c r="J6" i="5"/>
  <c r="F87" i="3"/>
  <c r="D87" i="3"/>
  <c r="B86" i="3"/>
  <c r="B85" i="3"/>
  <c r="B84" i="3"/>
  <c r="D80" i="3"/>
  <c r="G61" i="3"/>
  <c r="G60" i="3"/>
  <c r="G59" i="3"/>
  <c r="G58" i="3"/>
  <c r="G69" i="3"/>
  <c r="G68" i="3"/>
  <c r="G67" i="3"/>
  <c r="G52" i="3"/>
  <c r="G51" i="3"/>
  <c r="G50" i="3"/>
  <c r="G49" i="3"/>
  <c r="G43" i="3"/>
  <c r="G42" i="3"/>
  <c r="G41" i="3"/>
  <c r="G35" i="3"/>
  <c r="G34" i="3"/>
  <c r="G33" i="3"/>
  <c r="G25" i="3"/>
  <c r="G24" i="3"/>
  <c r="G23" i="3"/>
  <c r="G17" i="3"/>
  <c r="G16" i="3"/>
  <c r="G15" i="3"/>
  <c r="I9" i="4" l="1"/>
  <c r="G53" i="3"/>
  <c r="E85" i="3" s="1"/>
  <c r="G85" i="3" s="1"/>
  <c r="G36" i="3"/>
  <c r="E83" i="3" s="1"/>
  <c r="G83" i="3" s="1"/>
  <c r="G62" i="3"/>
  <c r="E86" i="3" s="1"/>
  <c r="G86" i="3" s="1"/>
  <c r="G44" i="3"/>
  <c r="E84" i="3" s="1"/>
  <c r="G84" i="3" s="1"/>
  <c r="G70" i="3"/>
  <c r="E90" i="3" s="1"/>
  <c r="E91" i="3" s="1"/>
  <c r="D93" i="3"/>
  <c r="G26" i="3"/>
  <c r="E79" i="3" s="1"/>
  <c r="G79" i="3" s="1"/>
  <c r="G18" i="3"/>
  <c r="F78" i="3" s="1"/>
  <c r="G78" i="3" s="1"/>
  <c r="G80" i="3" s="1"/>
  <c r="J9" i="5"/>
  <c r="K6" i="5"/>
  <c r="K9" i="5" s="1"/>
  <c r="J9" i="4"/>
  <c r="K6" i="4"/>
  <c r="K9" i="4" s="1"/>
  <c r="G90" i="3" l="1"/>
  <c r="G91" i="3" s="1"/>
  <c r="E87" i="3"/>
  <c r="G87" i="3"/>
  <c r="G93" i="3" s="1"/>
  <c r="E80" i="3"/>
  <c r="F80" i="3"/>
  <c r="F93" i="3" s="1"/>
  <c r="E93" i="3" l="1"/>
  <c r="C85" i="3"/>
  <c r="C86" i="3"/>
  <c r="C84" i="3"/>
  <c r="C90" i="3"/>
  <c r="C91" i="3" s="1"/>
  <c r="C78" i="3"/>
  <c r="C79" i="3"/>
  <c r="C83" i="3"/>
  <c r="C87" i="3" l="1"/>
  <c r="C80" i="3"/>
  <c r="C93" i="3" l="1"/>
</calcChain>
</file>

<file path=xl/comments1.xml><?xml version="1.0" encoding="utf-8"?>
<comments xmlns="http://schemas.openxmlformats.org/spreadsheetml/2006/main">
  <authors>
    <author>Noemi Lavid</author>
  </authors>
  <commentList>
    <comment ref="B12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Personal de ESPOL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Tomar de referencia las pestañas con el nombre: Remuneración hora docente y Remuneración hora administrativ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No docentes de ESPOL. Se debe realizar un contrato de honorarios profesionales.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Viáticos solo para el personal de ESPOL que está bajo relación de dependencia.</t>
        </r>
      </text>
    </comment>
    <comment ref="B46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Se incluyen los suministros de oficina.</t>
        </r>
      </text>
    </comment>
    <comment ref="B55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Se puede incluir alquiler de oficina o de equipos.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</rPr>
          <t>Noemi Lavid:</t>
        </r>
        <r>
          <rPr>
            <sz val="9"/>
            <color indexed="81"/>
            <rFont val="Tahoma"/>
            <family val="2"/>
          </rPr>
          <t xml:space="preserve">
Compra de equipos</t>
        </r>
      </text>
    </comment>
  </commentList>
</comments>
</file>

<file path=xl/sharedStrings.xml><?xml version="1.0" encoding="utf-8"?>
<sst xmlns="http://schemas.openxmlformats.org/spreadsheetml/2006/main" count="129" uniqueCount="86">
  <si>
    <t>TAMAÑO DEL PROYECTO (No. Beneficiarios):</t>
  </si>
  <si>
    <t>DESCRIPCION DE RUBROS</t>
  </si>
  <si>
    <t>DESCRIPCION DEL CARGO</t>
  </si>
  <si>
    <t>No. PERSONAS</t>
  </si>
  <si>
    <t>COSTO TOTAL</t>
  </si>
  <si>
    <t>TOTAL</t>
  </si>
  <si>
    <t>DESCRIPCION DEL RUBRO</t>
  </si>
  <si>
    <t xml:space="preserve">COSTO UNITARIO </t>
  </si>
  <si>
    <t xml:space="preserve"> Nº. PARTICI-PANTES</t>
  </si>
  <si>
    <t>CANTIDAD</t>
  </si>
  <si>
    <t>DESCRIPCION DEL BIEN</t>
  </si>
  <si>
    <t>%</t>
  </si>
  <si>
    <t>1.GASTOS DE PERSONAL</t>
  </si>
  <si>
    <t>EQUIPAMIENTO</t>
  </si>
  <si>
    <t>PRESUPUESTO TOTAL (1+2+3)</t>
  </si>
  <si>
    <t>PRESUPUESTO</t>
  </si>
  <si>
    <t>APORTE ESPOL</t>
  </si>
  <si>
    <t>Facultad:</t>
  </si>
  <si>
    <t>Carrera:</t>
  </si>
  <si>
    <t>RESUMEN DEL PRESUPUESTO</t>
  </si>
  <si>
    <t>Refrigerios</t>
  </si>
  <si>
    <t>Materiales de Salud</t>
  </si>
  <si>
    <t>Computadores</t>
  </si>
  <si>
    <t>Vinculación</t>
  </si>
  <si>
    <t>HORAS DE DEDICACIÓN</t>
  </si>
  <si>
    <t>Remuneración</t>
  </si>
  <si>
    <t>Hospedaje instructor en Portoviejo</t>
  </si>
  <si>
    <t>Afiches</t>
  </si>
  <si>
    <t>Banners</t>
  </si>
  <si>
    <t>APORTE DONANTE</t>
  </si>
  <si>
    <t>3. EQUIPAMIENTO</t>
  </si>
  <si>
    <t>2. GASTOS OPERACIONALES</t>
  </si>
  <si>
    <t>Transporte estudiantes</t>
  </si>
  <si>
    <t>Reactivos</t>
  </si>
  <si>
    <t>Docentes</t>
  </si>
  <si>
    <t>COSTO SUELDO POR HORA</t>
  </si>
  <si>
    <t>Técnicos</t>
  </si>
  <si>
    <t>Ayudantes técnicos</t>
  </si>
  <si>
    <t>Transporte docentes</t>
  </si>
  <si>
    <t>Resmas de papel bond</t>
  </si>
  <si>
    <t>Marcadores permanentes</t>
  </si>
  <si>
    <t>Infocus</t>
  </si>
  <si>
    <t>Dípticos</t>
  </si>
  <si>
    <t>Alquiler oficina</t>
  </si>
  <si>
    <t>TOTAL EQUIPAMIENTO</t>
  </si>
  <si>
    <t>TOTAL GASTOS OPERACIONALES</t>
  </si>
  <si>
    <t>TOTAL GASTOS DE PERSONAL</t>
  </si>
  <si>
    <t>* OBSERVACIÓN: Los datos numéricos que se muestran son referenciales. Por favor borrarlos e incluir los valores relacionados a su proyecto.</t>
  </si>
  <si>
    <t>DESCRIPCION</t>
  </si>
  <si>
    <t>Proyecto:</t>
  </si>
  <si>
    <t>ESCUELA SUPERIOR POLITECNICA DEL LITORAL</t>
  </si>
  <si>
    <t>REMUNERACIONES DE LOS PROYECTOS</t>
  </si>
  <si>
    <t>#</t>
  </si>
  <si>
    <t>NOMBRE</t>
  </si>
  <si>
    <t>APORTE PATRONAL</t>
  </si>
  <si>
    <t>DECIMO TERCERO</t>
  </si>
  <si>
    <t>DECIMO CUARTO</t>
  </si>
  <si>
    <t>FONDO DE RESERVA</t>
  </si>
  <si>
    <t>COSTO MENSUAL APROX.</t>
  </si>
  <si>
    <t>Docente 1</t>
  </si>
  <si>
    <t>Docente 2</t>
  </si>
  <si>
    <t>Docente 3</t>
  </si>
  <si>
    <t>COSTO DIARIO APROX.</t>
  </si>
  <si>
    <t>COSTO POR HORA APROX.</t>
  </si>
  <si>
    <t>SUELDO</t>
  </si>
  <si>
    <t>Administrativo 1</t>
  </si>
  <si>
    <t>Administrativo 2</t>
  </si>
  <si>
    <t>Administrativo 3</t>
  </si>
  <si>
    <t>Administrativo</t>
  </si>
  <si>
    <t>1.</t>
  </si>
  <si>
    <t>GASTOS EN PERSONAL</t>
  </si>
  <si>
    <t>1.1.</t>
  </si>
  <si>
    <t>Remuneraciones</t>
  </si>
  <si>
    <t>1.2.</t>
  </si>
  <si>
    <t>Honorarios</t>
  </si>
  <si>
    <t>2.</t>
  </si>
  <si>
    <t>GASTOS OPERACIONALES</t>
  </si>
  <si>
    <t>2.1.</t>
  </si>
  <si>
    <t>Viáticos y Subsistencias</t>
  </si>
  <si>
    <t>2.2.</t>
  </si>
  <si>
    <t>Movilización</t>
  </si>
  <si>
    <t>2.3.</t>
  </si>
  <si>
    <t>Materiales e Insumos</t>
  </si>
  <si>
    <t>2.4.</t>
  </si>
  <si>
    <t>Gastos de Servicios (Socialización , sistematización y otros)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</si>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</sst>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164" formatCode="#,##0.00;[Red]#,##0.00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Bookman Old Style"/>
      <family val="1"/>
    </font>
    <font>
      <sz val="9"/>
      <name val="Arial"/>
      <family val="2"/>
    </font>
    <font>
      <b/>
      <sz val="9"/>
      <color indexed="62"/>
      <name val="Arial"/>
      <family val="2"/>
    </font>
    <font>
      <b/>
      <sz val="9"/>
      <name val="Arial"/>
      <family val="2"/>
    </font>
    <font>
      <b/>
      <i/>
      <u/>
      <sz val="9"/>
      <color indexed="62"/>
      <name val="Arial"/>
      <family val="2"/>
    </font>
    <font>
      <sz val="9"/>
      <color indexed="18"/>
      <name val="Arial"/>
      <family val="2"/>
    </font>
    <font>
      <b/>
      <sz val="10"/>
      <color indexed="18"/>
      <name val="Arial"/>
      <family val="2"/>
    </font>
    <font>
      <b/>
      <i/>
      <sz val="10"/>
      <color indexed="18"/>
      <name val="Arial"/>
      <family val="2"/>
    </font>
    <font>
      <b/>
      <sz val="10"/>
      <name val="Arial"/>
      <family val="2"/>
    </font>
    <font>
      <b/>
      <sz val="18"/>
      <name val="Times New Roman"/>
      <family val="1"/>
    </font>
    <font>
      <b/>
      <sz val="14"/>
      <name val="Times New Roman"/>
      <family val="1"/>
    </font>
    <font>
      <b/>
      <i/>
      <u/>
      <sz val="10"/>
      <color indexed="6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i/>
      <sz val="9"/>
      <color indexed="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165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1" applyFill="1" applyAlignment="1">
      <alignment vertical="center"/>
    </xf>
    <xf numFmtId="0" fontId="6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7" fillId="2" borderId="1" xfId="1" quotePrefix="1" applyFont="1" applyFill="1" applyBorder="1" applyAlignment="1">
      <alignment horizontal="left" vertical="center"/>
    </xf>
    <xf numFmtId="3" fontId="7" fillId="2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1" xfId="1" applyFont="1" applyFill="1" applyBorder="1" applyAlignment="1" applyProtection="1">
      <alignment horizontal="center" vertical="center"/>
      <protection locked="0"/>
    </xf>
    <xf numFmtId="4" fontId="10" fillId="0" borderId="1" xfId="1" applyNumberFormat="1" applyFont="1" applyFill="1" applyBorder="1" applyAlignment="1" applyProtection="1">
      <alignment vertical="center"/>
      <protection locked="0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3" fontId="10" fillId="0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2" xfId="1" applyFont="1" applyFill="1" applyBorder="1" applyAlignment="1">
      <alignment vertical="center"/>
    </xf>
    <xf numFmtId="0" fontId="8" fillId="0" borderId="3" xfId="1" applyFont="1" applyFill="1" applyBorder="1" applyAlignment="1">
      <alignment vertical="center"/>
    </xf>
    <xf numFmtId="9" fontId="6" fillId="0" borderId="3" xfId="3" applyFont="1" applyFill="1" applyBorder="1" applyAlignment="1">
      <alignment vertical="center"/>
    </xf>
    <xf numFmtId="4" fontId="8" fillId="3" borderId="1" xfId="1" applyNumberFormat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9" fontId="6" fillId="0" borderId="0" xfId="3" applyFont="1" applyFill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3" fontId="6" fillId="0" borderId="1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/>
    </xf>
    <xf numFmtId="4" fontId="6" fillId="0" borderId="4" xfId="1" applyNumberFormat="1" applyFont="1" applyFill="1" applyBorder="1" applyAlignment="1">
      <alignment vertical="center"/>
    </xf>
    <xf numFmtId="0" fontId="9" fillId="0" borderId="0" xfId="1" quotePrefix="1" applyFont="1" applyFill="1" applyAlignment="1">
      <alignment horizontal="left" vertical="center"/>
    </xf>
    <xf numFmtId="0" fontId="9" fillId="0" borderId="0" xfId="1" applyFont="1" applyFill="1" applyAlignment="1">
      <alignment horizontal="left" vertical="center"/>
    </xf>
    <xf numFmtId="0" fontId="8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4" fontId="8" fillId="0" borderId="0" xfId="1" applyNumberFormat="1" applyFont="1" applyFill="1" applyBorder="1" applyAlignment="1">
      <alignment vertical="center"/>
    </xf>
    <xf numFmtId="4" fontId="3" fillId="0" borderId="0" xfId="1" applyNumberFormat="1" applyFont="1" applyFill="1" applyBorder="1" applyAlignment="1">
      <alignment vertical="center"/>
    </xf>
    <xf numFmtId="0" fontId="11" fillId="0" borderId="0" xfId="1" quotePrefix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10" fontId="3" fillId="0" borderId="0" xfId="3" applyNumberFormat="1" applyFont="1" applyFill="1" applyBorder="1" applyAlignment="1">
      <alignment vertical="center"/>
    </xf>
    <xf numFmtId="9" fontId="3" fillId="0" borderId="0" xfId="3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9" fontId="8" fillId="0" borderId="0" xfId="3" applyFont="1" applyFill="1" applyBorder="1" applyAlignment="1">
      <alignment vertical="center"/>
    </xf>
    <xf numFmtId="0" fontId="6" fillId="0" borderId="0" xfId="1" applyFont="1" applyFill="1" applyBorder="1" applyAlignment="1">
      <alignment horizontal="centerContinuous" vertical="center"/>
    </xf>
    <xf numFmtId="0" fontId="8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9" fontId="8" fillId="0" borderId="0" xfId="3" applyFont="1" applyFill="1" applyAlignment="1">
      <alignment vertical="center"/>
    </xf>
    <xf numFmtId="0" fontId="15" fillId="0" borderId="0" xfId="2" applyFont="1" applyFill="1" applyAlignment="1">
      <alignment horizontal="left" vertical="center" wrapText="1"/>
    </xf>
    <xf numFmtId="4" fontId="3" fillId="0" borderId="1" xfId="1" applyNumberFormat="1" applyFont="1" applyFill="1" applyBorder="1" applyAlignment="1">
      <alignment vertical="center"/>
    </xf>
    <xf numFmtId="4" fontId="13" fillId="0" borderId="1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1" quotePrefix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quotePrefix="1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left" vertical="center"/>
    </xf>
    <xf numFmtId="0" fontId="11" fillId="0" borderId="0" xfId="1" applyFont="1" applyFill="1" applyBorder="1" applyAlignment="1">
      <alignment vertical="center" wrapText="1"/>
    </xf>
    <xf numFmtId="4" fontId="10" fillId="0" borderId="1" xfId="1" applyNumberFormat="1" applyFont="1" applyFill="1" applyBorder="1" applyAlignment="1" applyProtection="1">
      <alignment vertical="center"/>
    </xf>
    <xf numFmtId="9" fontId="3" fillId="0" borderId="1" xfId="3" applyNumberFormat="1" applyFont="1" applyFill="1" applyBorder="1" applyAlignment="1">
      <alignment vertical="center"/>
    </xf>
    <xf numFmtId="9" fontId="13" fillId="0" borderId="1" xfId="3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" fillId="0" borderId="0" xfId="6" applyFont="1"/>
    <xf numFmtId="44" fontId="20" fillId="4" borderId="12" xfId="5" applyFont="1" applyFill="1" applyBorder="1" applyAlignment="1">
      <alignment horizontal="center" vertical="center" wrapText="1"/>
    </xf>
    <xf numFmtId="0" fontId="20" fillId="0" borderId="10" xfId="6" applyFont="1" applyFill="1" applyBorder="1" applyAlignment="1">
      <alignment horizontal="center"/>
    </xf>
    <xf numFmtId="0" fontId="21" fillId="0" borderId="14" xfId="6" applyFont="1" applyFill="1" applyBorder="1" applyAlignment="1" applyProtection="1">
      <alignment horizontal="left" vertical="center"/>
      <protection locked="0"/>
    </xf>
    <xf numFmtId="165" fontId="21" fillId="0" borderId="14" xfId="7" applyFont="1" applyFill="1" applyBorder="1" applyProtection="1">
      <protection locked="0"/>
    </xf>
    <xf numFmtId="44" fontId="21" fillId="0" borderId="14" xfId="5" applyFont="1" applyBorder="1"/>
    <xf numFmtId="44" fontId="21" fillId="0" borderId="14" xfId="5" applyFont="1" applyBorder="1" applyProtection="1"/>
    <xf numFmtId="44" fontId="21" fillId="0" borderId="8" xfId="5" applyFont="1" applyBorder="1" applyProtection="1"/>
    <xf numFmtId="44" fontId="22" fillId="0" borderId="7" xfId="5" applyFont="1" applyBorder="1"/>
    <xf numFmtId="0" fontId="20" fillId="0" borderId="11" xfId="6" applyFont="1" applyFill="1" applyBorder="1" applyAlignment="1">
      <alignment horizontal="center"/>
    </xf>
    <xf numFmtId="0" fontId="21" fillId="0" borderId="1" xfId="6" applyFont="1" applyFill="1" applyBorder="1" applyAlignment="1" applyProtection="1">
      <alignment horizontal="left" vertical="center"/>
      <protection locked="0"/>
    </xf>
    <xf numFmtId="165" fontId="21" fillId="0" borderId="1" xfId="7" applyFont="1" applyFill="1" applyBorder="1" applyAlignment="1" applyProtection="1">
      <alignment horizontal="center" wrapText="1"/>
      <protection locked="0"/>
    </xf>
    <xf numFmtId="44" fontId="21" fillId="0" borderId="1" xfId="5" applyFont="1" applyBorder="1"/>
    <xf numFmtId="44" fontId="21" fillId="0" borderId="1" xfId="5" applyFont="1" applyBorder="1" applyProtection="1"/>
    <xf numFmtId="44" fontId="21" fillId="0" borderId="9" xfId="5" applyFont="1" applyBorder="1" applyProtection="1"/>
    <xf numFmtId="44" fontId="22" fillId="0" borderId="6" xfId="5" applyFont="1" applyBorder="1"/>
    <xf numFmtId="0" fontId="20" fillId="0" borderId="15" xfId="6" applyFont="1" applyFill="1" applyBorder="1" applyAlignment="1">
      <alignment horizontal="center"/>
    </xf>
    <xf numFmtId="0" fontId="21" fillId="0" borderId="16" xfId="6" applyFont="1" applyFill="1" applyBorder="1" applyAlignment="1" applyProtection="1">
      <alignment horizontal="left" vertical="center"/>
      <protection locked="0"/>
    </xf>
    <xf numFmtId="165" fontId="21" fillId="0" borderId="16" xfId="7" applyFont="1" applyFill="1" applyBorder="1" applyProtection="1">
      <protection locked="0"/>
    </xf>
    <xf numFmtId="44" fontId="21" fillId="0" borderId="16" xfId="5" applyFont="1" applyBorder="1"/>
    <xf numFmtId="44" fontId="21" fillId="0" borderId="16" xfId="5" applyFont="1" applyBorder="1" applyProtection="1"/>
    <xf numFmtId="44" fontId="21" fillId="0" borderId="17" xfId="5" applyFont="1" applyBorder="1" applyProtection="1"/>
    <xf numFmtId="44" fontId="22" fillId="0" borderId="18" xfId="5" applyFont="1" applyBorder="1"/>
    <xf numFmtId="0" fontId="3" fillId="0" borderId="0" xfId="6" applyFont="1" applyFill="1"/>
    <xf numFmtId="166" fontId="24" fillId="0" borderId="0" xfId="7" applyNumberFormat="1" applyFont="1"/>
    <xf numFmtId="44" fontId="24" fillId="4" borderId="13" xfId="6" applyNumberFormat="1" applyFont="1" applyFill="1" applyBorder="1"/>
    <xf numFmtId="0" fontId="19" fillId="0" borderId="0" xfId="6" applyFont="1" applyFill="1" applyBorder="1"/>
    <xf numFmtId="0" fontId="19" fillId="0" borderId="0" xfId="6" applyFont="1"/>
    <xf numFmtId="0" fontId="21" fillId="0" borderId="0" xfId="6" applyFont="1" applyFill="1" applyBorder="1" applyAlignment="1">
      <alignment horizontal="left" vertical="center"/>
    </xf>
    <xf numFmtId="0" fontId="25" fillId="0" borderId="0" xfId="1" applyFont="1" applyFill="1" applyAlignment="1">
      <alignment vertical="center"/>
    </xf>
    <xf numFmtId="0" fontId="25" fillId="0" borderId="0" xfId="1" quotePrefix="1" applyFont="1" applyFill="1" applyAlignment="1">
      <alignment horizontal="left" vertical="center"/>
    </xf>
    <xf numFmtId="0" fontId="25" fillId="0" borderId="0" xfId="1" applyFont="1" applyFill="1" applyAlignment="1">
      <alignment horizontal="left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0" fontId="14" fillId="0" borderId="0" xfId="2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8" fillId="0" borderId="1" xfId="1" quotePrefix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4" fontId="23" fillId="0" borderId="0" xfId="5" applyFont="1" applyAlignment="1">
      <alignment horizontal="center"/>
    </xf>
    <xf numFmtId="44" fontId="23" fillId="0" borderId="0" xfId="5" applyFont="1" applyAlignment="1">
      <alignment horizontal="center" wrapText="1"/>
    </xf>
    <xf numFmtId="44" fontId="23" fillId="0" borderId="5" xfId="5" applyFont="1" applyBorder="1" applyAlignment="1">
      <alignment horizontal="center"/>
    </xf>
    <xf numFmtId="0" fontId="3" fillId="0" borderId="1" xfId="1" applyFont="1" applyFill="1" applyBorder="1" applyAlignment="1">
      <alignment vertical="center" wrapText="1"/>
    </xf>
  </cellXfs>
  <cellStyles count="8">
    <cellStyle name="Moneda 2" xfId="4"/>
    <cellStyle name="Moneda 2 2" xfId="7"/>
    <cellStyle name="Moneda 3" xfId="5"/>
    <cellStyle name="Normal" xfId="0" builtinId="0"/>
    <cellStyle name="Normal 2" xfId="6"/>
    <cellStyle name="Normal_formulario 9" xfId="1"/>
    <cellStyle name="Normal_Formularios" xfId="2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504825</xdr:colOff>
      <xdr:row>1</xdr:row>
      <xdr:rowOff>19050</xdr:rowOff>
    </xdr:from>
    <xdr:to>
      <xdr:col>3</xdr:col>
      <xdr:colOff>133350</xdr:colOff>
      <xdr:row>3</xdr:row>
      <xdr:rowOff>28575</xdr:rowOff>
    </xdr:to>
    <xdr:pic>
      <xdr:nvPicPr>
        <xdr:cNvPr id="2" name="Imagen 2" descr="Resultado de imagen para logo de espol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80975"/>
          <a:ext cx="561975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504825</xdr:colOff>
      <xdr:row>1</xdr:row>
      <xdr:rowOff>19050</xdr:rowOff>
    </xdr:from>
    <xdr:to>
      <xdr:col>2</xdr:col>
      <xdr:colOff>1066800</xdr:colOff>
      <xdr:row>3</xdr:row>
      <xdr:rowOff>28575</xdr:rowOff>
    </xdr:to>
    <xdr:pic>
      <xdr:nvPicPr>
        <xdr:cNvPr id="2" name="Imagen 2" descr="Resultado de imagen para logo de espol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80975"/>
          <a:ext cx="561975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6"/>
  <sheetViews>
    <sheetView showGridLines="0" tabSelected="1" view="pageLayout" topLeftCell="A16" zoomScaleNormal="130" workbookViewId="0">
      <selection activeCell="F15" sqref="F15"/>
    </sheetView>
  </sheetViews>
  <sheetFormatPr baseColWidth="10" defaultColWidth="9.140625" defaultRowHeight="11.25" x14ac:dyDescent="0.2"/>
  <cols>
    <col min="1" max="1" width="3.28515625" style="3" customWidth="1"/>
    <col min="2" max="2" width="31.85546875" style="3" customWidth="1"/>
    <col min="3" max="3" width="5.7109375" style="3" bestFit="1" customWidth="1"/>
    <col min="4" max="4" width="10" style="3" customWidth="1"/>
    <col min="5" max="5" width="11.7109375" style="3" bestFit="1" customWidth="1"/>
    <col min="6" max="6" width="14" style="3" bestFit="1" customWidth="1"/>
    <col min="7" max="7" width="11.140625" style="3" customWidth="1"/>
    <col min="8" max="16384" width="9.140625" style="3"/>
  </cols>
  <sheetData>
    <row r="1" spans="1:7" s="1" customFormat="1" ht="21" customHeight="1" x14ac:dyDescent="0.2">
      <c r="B1" s="91" t="s">
        <v>15</v>
      </c>
      <c r="C1" s="91"/>
      <c r="D1" s="91"/>
      <c r="E1" s="91"/>
      <c r="F1" s="91"/>
      <c r="G1" s="91"/>
    </row>
    <row r="2" spans="1:7" s="1" customFormat="1" ht="18.75" x14ac:dyDescent="0.2">
      <c r="B2" s="39" t="s">
        <v>49</v>
      </c>
      <c r="C2" s="39"/>
      <c r="D2" s="39"/>
      <c r="E2" s="39"/>
      <c r="F2" s="39"/>
      <c r="G2" s="39"/>
    </row>
    <row r="3" spans="1:7" s="1" customFormat="1" ht="18.75" x14ac:dyDescent="0.2">
      <c r="B3" s="39" t="s">
        <v>17</v>
      </c>
      <c r="C3" s="39"/>
      <c r="D3" s="39"/>
      <c r="E3" s="39"/>
      <c r="F3" s="39"/>
      <c r="G3" s="39"/>
    </row>
    <row r="4" spans="1:7" s="1" customFormat="1" ht="18.75" x14ac:dyDescent="0.2">
      <c r="B4" s="39" t="s">
        <v>18</v>
      </c>
      <c r="C4" s="39"/>
      <c r="D4" s="39"/>
      <c r="E4" s="39"/>
      <c r="F4" s="39"/>
      <c r="G4" s="39"/>
    </row>
    <row r="5" spans="1:7" ht="12.75" customHeight="1" x14ac:dyDescent="0.2">
      <c r="B5" s="2"/>
      <c r="C5" s="2"/>
      <c r="D5" s="2"/>
      <c r="E5" s="2"/>
      <c r="F5" s="2"/>
      <c r="G5" s="2"/>
    </row>
    <row r="6" spans="1:7" s="1" customFormat="1" ht="12.95" customHeight="1" x14ac:dyDescent="0.2">
      <c r="B6" s="4" t="s">
        <v>0</v>
      </c>
      <c r="C6" s="5"/>
      <c r="D6" s="2"/>
      <c r="E6" s="2"/>
      <c r="F6" s="2"/>
      <c r="G6" s="2"/>
    </row>
    <row r="7" spans="1:7" ht="12" x14ac:dyDescent="0.2">
      <c r="B7" s="2"/>
      <c r="C7" s="2"/>
      <c r="D7" s="2"/>
      <c r="E7" s="2"/>
      <c r="F7" s="2"/>
      <c r="G7" s="2"/>
    </row>
    <row r="8" spans="1:7" ht="12" x14ac:dyDescent="0.2">
      <c r="B8" s="6" t="s">
        <v>1</v>
      </c>
      <c r="C8" s="2"/>
      <c r="D8" s="2"/>
      <c r="E8" s="2"/>
      <c r="F8" s="2"/>
      <c r="G8" s="2"/>
    </row>
    <row r="9" spans="1:7" ht="12" x14ac:dyDescent="0.2">
      <c r="B9" s="6"/>
      <c r="C9" s="2"/>
      <c r="D9" s="2"/>
      <c r="E9" s="2"/>
      <c r="F9" s="2"/>
      <c r="G9" s="2"/>
    </row>
    <row r="10" spans="1:7" ht="12" x14ac:dyDescent="0.2">
      <c r="A10" s="86" t="s">
        <v>69</v>
      </c>
      <c r="B10" s="7" t="s">
        <v>70</v>
      </c>
      <c r="C10" s="2"/>
      <c r="D10" s="2"/>
      <c r="E10" s="2"/>
      <c r="F10" s="2"/>
      <c r="G10" s="2"/>
    </row>
    <row r="11" spans="1:7" ht="12" x14ac:dyDescent="0.2">
      <c r="B11" s="6"/>
      <c r="C11" s="2"/>
      <c r="D11" s="2"/>
      <c r="E11" s="2"/>
      <c r="F11" s="2"/>
      <c r="G11" s="2"/>
    </row>
    <row r="12" spans="1:7" ht="12" x14ac:dyDescent="0.2">
      <c r="A12" s="86" t="s">
        <v>71</v>
      </c>
      <c r="B12" s="7" t="s">
        <v>72</v>
      </c>
      <c r="C12" s="2"/>
      <c r="D12" s="2"/>
      <c r="E12" s="2"/>
      <c r="F12" s="2"/>
      <c r="G12" s="2"/>
    </row>
    <row r="13" spans="1:7" ht="12" x14ac:dyDescent="0.2">
      <c r="A13" s="7"/>
      <c r="B13" s="7"/>
      <c r="C13" s="2"/>
      <c r="D13" s="2"/>
      <c r="E13" s="2"/>
      <c r="F13" s="2"/>
      <c r="G13" s="2"/>
    </row>
    <row r="14" spans="1:7" ht="24" x14ac:dyDescent="0.2">
      <c r="B14" s="92" t="s">
        <v>2</v>
      </c>
      <c r="C14" s="92"/>
      <c r="D14" s="55" t="s">
        <v>3</v>
      </c>
      <c r="E14" s="55" t="s">
        <v>24</v>
      </c>
      <c r="F14" s="55" t="s">
        <v>35</v>
      </c>
      <c r="G14" s="55" t="s">
        <v>4</v>
      </c>
    </row>
    <row r="15" spans="1:7" ht="12" x14ac:dyDescent="0.2">
      <c r="B15" s="93" t="s">
        <v>34</v>
      </c>
      <c r="C15" s="93"/>
      <c r="D15" s="8">
        <v>3</v>
      </c>
      <c r="E15" s="8">
        <v>48</v>
      </c>
      <c r="F15" s="9">
        <v>18.350000000000001</v>
      </c>
      <c r="G15" s="9">
        <f>D15*E15*F15</f>
        <v>2642.4</v>
      </c>
    </row>
    <row r="16" spans="1:7" ht="12" x14ac:dyDescent="0.2">
      <c r="B16" s="93" t="s">
        <v>68</v>
      </c>
      <c r="C16" s="93"/>
      <c r="D16" s="8">
        <v>1</v>
      </c>
      <c r="E16" s="8">
        <v>15</v>
      </c>
      <c r="F16" s="9">
        <v>5.26</v>
      </c>
      <c r="G16" s="9">
        <f t="shared" ref="G16:G17" si="0">D16*E16*F16</f>
        <v>78.899999999999991</v>
      </c>
    </row>
    <row r="17" spans="1:7" ht="12" x14ac:dyDescent="0.2">
      <c r="B17" s="93"/>
      <c r="C17" s="93"/>
      <c r="D17" s="10"/>
      <c r="E17" s="10"/>
      <c r="F17" s="9">
        <v>0</v>
      </c>
      <c r="G17" s="9">
        <f t="shared" si="0"/>
        <v>0</v>
      </c>
    </row>
    <row r="18" spans="1:7" ht="12" x14ac:dyDescent="0.2">
      <c r="B18" s="12" t="s">
        <v>5</v>
      </c>
      <c r="C18" s="13"/>
      <c r="D18" s="13"/>
      <c r="E18" s="13"/>
      <c r="F18" s="14"/>
      <c r="G18" s="15">
        <f>SUM(G15:G17)</f>
        <v>2721.3</v>
      </c>
    </row>
    <row r="19" spans="1:7" ht="12" x14ac:dyDescent="0.2">
      <c r="B19" s="16"/>
      <c r="C19" s="16"/>
      <c r="D19" s="16"/>
      <c r="E19" s="16"/>
      <c r="F19" s="17"/>
      <c r="G19" s="18"/>
    </row>
    <row r="20" spans="1:7" ht="12" x14ac:dyDescent="0.2">
      <c r="A20" s="87" t="s">
        <v>73</v>
      </c>
      <c r="B20" s="7" t="s">
        <v>74</v>
      </c>
      <c r="C20" s="6"/>
      <c r="D20" s="6"/>
      <c r="E20" s="6"/>
      <c r="F20" s="6"/>
      <c r="G20" s="6"/>
    </row>
    <row r="21" spans="1:7" ht="12" x14ac:dyDescent="0.2">
      <c r="A21" s="23"/>
      <c r="B21" s="7"/>
      <c r="C21" s="6"/>
      <c r="D21" s="6"/>
      <c r="E21" s="6"/>
      <c r="F21" s="6"/>
      <c r="G21" s="6"/>
    </row>
    <row r="22" spans="1:7" ht="24" x14ac:dyDescent="0.2">
      <c r="B22" s="92" t="s">
        <v>6</v>
      </c>
      <c r="C22" s="92"/>
      <c r="D22" s="55" t="s">
        <v>3</v>
      </c>
      <c r="E22" s="55" t="s">
        <v>24</v>
      </c>
      <c r="F22" s="55" t="s">
        <v>7</v>
      </c>
      <c r="G22" s="55" t="s">
        <v>4</v>
      </c>
    </row>
    <row r="23" spans="1:7" ht="12" x14ac:dyDescent="0.2">
      <c r="B23" s="94" t="s">
        <v>36</v>
      </c>
      <c r="C23" s="94"/>
      <c r="D23" s="11">
        <v>2</v>
      </c>
      <c r="E23" s="11">
        <v>100</v>
      </c>
      <c r="F23" s="9">
        <v>20</v>
      </c>
      <c r="G23" s="9">
        <f>D23*E23*F23</f>
        <v>4000</v>
      </c>
    </row>
    <row r="24" spans="1:7" ht="12" x14ac:dyDescent="0.2">
      <c r="B24" s="93" t="s">
        <v>37</v>
      </c>
      <c r="C24" s="93"/>
      <c r="D24" s="11">
        <v>2</v>
      </c>
      <c r="E24" s="11">
        <v>10</v>
      </c>
      <c r="F24" s="9">
        <v>10</v>
      </c>
      <c r="G24" s="51">
        <f>D24*E24*F24</f>
        <v>200</v>
      </c>
    </row>
    <row r="25" spans="1:7" ht="12" x14ac:dyDescent="0.2">
      <c r="B25" s="93"/>
      <c r="C25" s="93"/>
      <c r="D25" s="19"/>
      <c r="E25" s="11"/>
      <c r="F25" s="9"/>
      <c r="G25" s="9">
        <f t="shared" ref="G25" si="1">D25*E25*F25</f>
        <v>0</v>
      </c>
    </row>
    <row r="26" spans="1:7" ht="12" x14ac:dyDescent="0.2">
      <c r="B26" s="20" t="s">
        <v>5</v>
      </c>
      <c r="C26" s="21"/>
      <c r="D26" s="21"/>
      <c r="E26" s="21"/>
      <c r="F26" s="22"/>
      <c r="G26" s="15">
        <f>SUM(G23:G25)</f>
        <v>4200</v>
      </c>
    </row>
    <row r="27" spans="1:7" ht="12" x14ac:dyDescent="0.2">
      <c r="B27" s="2"/>
      <c r="C27" s="2"/>
      <c r="D27" s="2"/>
      <c r="E27" s="2"/>
      <c r="F27" s="2"/>
      <c r="G27" s="2"/>
    </row>
    <row r="28" spans="1:7" ht="12" x14ac:dyDescent="0.2">
      <c r="A28" s="87" t="s">
        <v>75</v>
      </c>
      <c r="B28" s="23" t="s">
        <v>76</v>
      </c>
      <c r="C28" s="2"/>
      <c r="D28" s="2"/>
      <c r="E28" s="2"/>
      <c r="F28" s="2"/>
      <c r="G28" s="2"/>
    </row>
    <row r="29" spans="1:7" ht="12" x14ac:dyDescent="0.2">
      <c r="B29" s="2"/>
      <c r="C29" s="2"/>
      <c r="D29" s="2"/>
      <c r="E29" s="2"/>
      <c r="F29" s="2"/>
      <c r="G29" s="2"/>
    </row>
    <row r="30" spans="1:7" ht="12" x14ac:dyDescent="0.2">
      <c r="A30" s="87" t="s">
        <v>77</v>
      </c>
      <c r="B30" s="23" t="s">
        <v>78</v>
      </c>
      <c r="C30" s="6"/>
      <c r="D30" s="6"/>
      <c r="E30" s="6"/>
      <c r="F30" s="6"/>
      <c r="G30" s="6"/>
    </row>
    <row r="31" spans="1:7" ht="12" x14ac:dyDescent="0.2">
      <c r="B31" s="23"/>
      <c r="C31" s="6"/>
      <c r="D31" s="6"/>
      <c r="E31" s="6"/>
      <c r="F31" s="6"/>
      <c r="G31" s="6"/>
    </row>
    <row r="32" spans="1:7" ht="24" x14ac:dyDescent="0.2">
      <c r="B32" s="90" t="s">
        <v>6</v>
      </c>
      <c r="C32" s="90"/>
      <c r="D32" s="55" t="s">
        <v>8</v>
      </c>
      <c r="E32" s="55" t="s">
        <v>9</v>
      </c>
      <c r="F32" s="55" t="s">
        <v>7</v>
      </c>
      <c r="G32" s="55" t="s">
        <v>4</v>
      </c>
    </row>
    <row r="33" spans="1:7" ht="12" x14ac:dyDescent="0.2">
      <c r="B33" s="94" t="s">
        <v>20</v>
      </c>
      <c r="C33" s="94"/>
      <c r="D33" s="11">
        <v>25</v>
      </c>
      <c r="E33" s="11">
        <v>4</v>
      </c>
      <c r="F33" s="9">
        <v>2</v>
      </c>
      <c r="G33" s="51">
        <f>D33*E33*F33</f>
        <v>200</v>
      </c>
    </row>
    <row r="34" spans="1:7" ht="12" x14ac:dyDescent="0.2">
      <c r="B34" s="94" t="s">
        <v>26</v>
      </c>
      <c r="C34" s="94"/>
      <c r="D34" s="11">
        <v>1</v>
      </c>
      <c r="E34" s="11">
        <v>1</v>
      </c>
      <c r="F34" s="9">
        <v>40</v>
      </c>
      <c r="G34" s="51">
        <f t="shared" ref="G34:G35" si="2">D34*E34*F34</f>
        <v>40</v>
      </c>
    </row>
    <row r="35" spans="1:7" ht="12" x14ac:dyDescent="0.2">
      <c r="B35" s="94"/>
      <c r="C35" s="94"/>
      <c r="D35" s="11"/>
      <c r="E35" s="11"/>
      <c r="F35" s="9"/>
      <c r="G35" s="51">
        <f t="shared" si="2"/>
        <v>0</v>
      </c>
    </row>
    <row r="36" spans="1:7" ht="16.5" customHeight="1" x14ac:dyDescent="0.2">
      <c r="B36" s="20" t="s">
        <v>5</v>
      </c>
      <c r="C36" s="21"/>
      <c r="D36" s="21"/>
      <c r="E36" s="21"/>
      <c r="F36" s="22"/>
      <c r="G36" s="15">
        <f>SUM(G33:G35)</f>
        <v>240</v>
      </c>
    </row>
    <row r="37" spans="1:7" ht="12" x14ac:dyDescent="0.2">
      <c r="B37" s="2"/>
      <c r="C37" s="2"/>
      <c r="D37" s="2"/>
      <c r="E37" s="2"/>
      <c r="F37" s="2"/>
      <c r="G37" s="2"/>
    </row>
    <row r="38" spans="1:7" ht="12" x14ac:dyDescent="0.2">
      <c r="A38" s="87" t="s">
        <v>79</v>
      </c>
      <c r="B38" s="23" t="s">
        <v>80</v>
      </c>
      <c r="C38" s="6"/>
      <c r="D38" s="6"/>
      <c r="E38" s="6"/>
      <c r="F38" s="6"/>
      <c r="G38" s="6"/>
    </row>
    <row r="39" spans="1:7" ht="12" x14ac:dyDescent="0.2">
      <c r="B39" s="24"/>
      <c r="C39" s="6"/>
      <c r="D39" s="6"/>
      <c r="E39" s="6"/>
      <c r="F39" s="6"/>
      <c r="G39" s="6"/>
    </row>
    <row r="40" spans="1:7" ht="24" x14ac:dyDescent="0.2">
      <c r="B40" s="90" t="s">
        <v>6</v>
      </c>
      <c r="C40" s="90"/>
      <c r="D40" s="55" t="s">
        <v>8</v>
      </c>
      <c r="E40" s="55" t="s">
        <v>9</v>
      </c>
      <c r="F40" s="55" t="s">
        <v>7</v>
      </c>
      <c r="G40" s="55" t="s">
        <v>4</v>
      </c>
    </row>
    <row r="41" spans="1:7" ht="12" x14ac:dyDescent="0.2">
      <c r="B41" s="94" t="s">
        <v>32</v>
      </c>
      <c r="C41" s="94"/>
      <c r="D41" s="11">
        <v>8</v>
      </c>
      <c r="E41" s="11">
        <v>20</v>
      </c>
      <c r="F41" s="9">
        <v>5</v>
      </c>
      <c r="G41" s="51">
        <f>D41*E41*F41</f>
        <v>800</v>
      </c>
    </row>
    <row r="42" spans="1:7" ht="12" x14ac:dyDescent="0.2">
      <c r="B42" s="94" t="s">
        <v>38</v>
      </c>
      <c r="C42" s="94"/>
      <c r="D42" s="11">
        <v>3</v>
      </c>
      <c r="E42" s="11">
        <v>10</v>
      </c>
      <c r="F42" s="9">
        <v>10</v>
      </c>
      <c r="G42" s="51">
        <f t="shared" ref="G42" si="3">D42*E42*F42</f>
        <v>300</v>
      </c>
    </row>
    <row r="43" spans="1:7" ht="12" x14ac:dyDescent="0.2">
      <c r="B43" s="95"/>
      <c r="C43" s="96"/>
      <c r="D43" s="11"/>
      <c r="E43" s="11"/>
      <c r="F43" s="9"/>
      <c r="G43" s="51">
        <f>D43*E43*F43</f>
        <v>0</v>
      </c>
    </row>
    <row r="44" spans="1:7" ht="12" x14ac:dyDescent="0.2">
      <c r="B44" s="20" t="s">
        <v>5</v>
      </c>
      <c r="C44" s="21"/>
      <c r="D44" s="21"/>
      <c r="E44" s="21"/>
      <c r="F44" s="22"/>
      <c r="G44" s="15">
        <f>SUM(G41:G43)</f>
        <v>1100</v>
      </c>
    </row>
    <row r="45" spans="1:7" ht="12" x14ac:dyDescent="0.2">
      <c r="B45" s="25"/>
      <c r="C45" s="26"/>
      <c r="D45" s="26"/>
      <c r="E45" s="26"/>
      <c r="F45" s="26"/>
      <c r="G45" s="27"/>
    </row>
    <row r="46" spans="1:7" ht="12.75" x14ac:dyDescent="0.2">
      <c r="A46" s="88" t="s">
        <v>81</v>
      </c>
      <c r="B46" s="49" t="s">
        <v>82</v>
      </c>
      <c r="C46" s="6"/>
      <c r="D46" s="6"/>
      <c r="E46" s="6"/>
      <c r="F46" s="6"/>
      <c r="G46" s="6"/>
    </row>
    <row r="47" spans="1:7" ht="12.75" x14ac:dyDescent="0.2">
      <c r="A47" s="24"/>
      <c r="B47" s="49"/>
      <c r="C47" s="6"/>
      <c r="D47" s="6"/>
      <c r="E47" s="6"/>
      <c r="F47" s="6"/>
      <c r="G47" s="6"/>
    </row>
    <row r="48" spans="1:7" ht="24" x14ac:dyDescent="0.2">
      <c r="B48" s="90" t="s">
        <v>6</v>
      </c>
      <c r="C48" s="90"/>
      <c r="D48" s="55" t="s">
        <v>8</v>
      </c>
      <c r="E48" s="55" t="s">
        <v>9</v>
      </c>
      <c r="F48" s="55" t="s">
        <v>7</v>
      </c>
      <c r="G48" s="55" t="s">
        <v>4</v>
      </c>
    </row>
    <row r="49" spans="1:7" ht="12" x14ac:dyDescent="0.2">
      <c r="B49" s="94" t="s">
        <v>21</v>
      </c>
      <c r="C49" s="94"/>
      <c r="D49" s="11">
        <v>1</v>
      </c>
      <c r="E49" s="11">
        <v>7</v>
      </c>
      <c r="F49" s="9">
        <v>3</v>
      </c>
      <c r="G49" s="51">
        <f>D49*E49*F49</f>
        <v>21</v>
      </c>
    </row>
    <row r="50" spans="1:7" ht="12" x14ac:dyDescent="0.2">
      <c r="B50" s="94" t="s">
        <v>33</v>
      </c>
      <c r="C50" s="94"/>
      <c r="D50" s="11">
        <v>10</v>
      </c>
      <c r="E50" s="11">
        <v>1</v>
      </c>
      <c r="F50" s="9">
        <v>15</v>
      </c>
      <c r="G50" s="51">
        <f t="shared" ref="G50:G52" si="4">D50*E50*F50</f>
        <v>150</v>
      </c>
    </row>
    <row r="51" spans="1:7" ht="12" customHeight="1" x14ac:dyDescent="0.2">
      <c r="B51" s="94" t="s">
        <v>39</v>
      </c>
      <c r="C51" s="94"/>
      <c r="D51" s="11">
        <v>15</v>
      </c>
      <c r="E51" s="11">
        <v>1</v>
      </c>
      <c r="F51" s="9">
        <v>3.5</v>
      </c>
      <c r="G51" s="51">
        <f t="shared" si="4"/>
        <v>52.5</v>
      </c>
    </row>
    <row r="52" spans="1:7" ht="12" x14ac:dyDescent="0.2">
      <c r="B52" s="94" t="s">
        <v>40</v>
      </c>
      <c r="C52" s="94"/>
      <c r="D52" s="11">
        <v>15</v>
      </c>
      <c r="E52" s="11">
        <v>3</v>
      </c>
      <c r="F52" s="9">
        <v>1</v>
      </c>
      <c r="G52" s="51">
        <f t="shared" si="4"/>
        <v>45</v>
      </c>
    </row>
    <row r="53" spans="1:7" ht="12" x14ac:dyDescent="0.2">
      <c r="B53" s="20" t="s">
        <v>5</v>
      </c>
      <c r="C53" s="21"/>
      <c r="D53" s="21"/>
      <c r="E53" s="21"/>
      <c r="F53" s="22"/>
      <c r="G53" s="15">
        <f>SUM(G49:G52)</f>
        <v>268.5</v>
      </c>
    </row>
    <row r="54" spans="1:7" ht="12" x14ac:dyDescent="0.2">
      <c r="B54" s="25"/>
      <c r="C54" s="26"/>
      <c r="D54" s="26"/>
      <c r="E54" s="26"/>
      <c r="F54" s="26"/>
      <c r="G54" s="27"/>
    </row>
    <row r="55" spans="1:7" ht="12" x14ac:dyDescent="0.2">
      <c r="A55" s="87" t="s">
        <v>83</v>
      </c>
      <c r="B55" s="23" t="s">
        <v>84</v>
      </c>
      <c r="D55" s="26"/>
      <c r="E55" s="26"/>
      <c r="F55" s="26"/>
      <c r="G55" s="27"/>
    </row>
    <row r="56" spans="1:7" ht="12" x14ac:dyDescent="0.2">
      <c r="A56" s="23"/>
      <c r="B56" s="23"/>
      <c r="D56" s="26"/>
      <c r="E56" s="26"/>
      <c r="F56" s="26"/>
      <c r="G56" s="27"/>
    </row>
    <row r="57" spans="1:7" ht="24" x14ac:dyDescent="0.2">
      <c r="B57" s="98" t="s">
        <v>48</v>
      </c>
      <c r="C57" s="98"/>
      <c r="D57" s="98"/>
      <c r="E57" s="55" t="s">
        <v>9</v>
      </c>
      <c r="F57" s="55" t="s">
        <v>7</v>
      </c>
      <c r="G57" s="55" t="s">
        <v>4</v>
      </c>
    </row>
    <row r="58" spans="1:7" ht="12" x14ac:dyDescent="0.2">
      <c r="B58" s="95" t="s">
        <v>42</v>
      </c>
      <c r="C58" s="97"/>
      <c r="D58" s="96"/>
      <c r="E58" s="11">
        <v>100</v>
      </c>
      <c r="F58" s="9">
        <v>1</v>
      </c>
      <c r="G58" s="51">
        <f>E58*F58</f>
        <v>100</v>
      </c>
    </row>
    <row r="59" spans="1:7" ht="12" x14ac:dyDescent="0.2">
      <c r="B59" s="95" t="s">
        <v>27</v>
      </c>
      <c r="C59" s="97"/>
      <c r="D59" s="96"/>
      <c r="E59" s="11">
        <v>25</v>
      </c>
      <c r="F59" s="9">
        <v>0.5</v>
      </c>
      <c r="G59" s="51">
        <f t="shared" ref="G59:G61" si="5">E59*F59</f>
        <v>12.5</v>
      </c>
    </row>
    <row r="60" spans="1:7" ht="12" x14ac:dyDescent="0.2">
      <c r="B60" s="95" t="s">
        <v>28</v>
      </c>
      <c r="C60" s="97"/>
      <c r="D60" s="96"/>
      <c r="E60" s="11">
        <v>2</v>
      </c>
      <c r="F60" s="9">
        <v>45</v>
      </c>
      <c r="G60" s="51">
        <f t="shared" si="5"/>
        <v>90</v>
      </c>
    </row>
    <row r="61" spans="1:7" ht="12" x14ac:dyDescent="0.2">
      <c r="B61" s="95" t="s">
        <v>43</v>
      </c>
      <c r="C61" s="97"/>
      <c r="D61" s="96"/>
      <c r="E61" s="11">
        <v>1</v>
      </c>
      <c r="F61" s="9">
        <v>80</v>
      </c>
      <c r="G61" s="51">
        <f t="shared" si="5"/>
        <v>80</v>
      </c>
    </row>
    <row r="62" spans="1:7" ht="12" x14ac:dyDescent="0.2">
      <c r="B62" s="100" t="s">
        <v>5</v>
      </c>
      <c r="C62" s="101"/>
      <c r="D62" s="101"/>
      <c r="E62" s="101"/>
      <c r="F62" s="102"/>
      <c r="G62" s="15">
        <f>SUM(G58:G61)</f>
        <v>282.5</v>
      </c>
    </row>
    <row r="63" spans="1:7" ht="12" x14ac:dyDescent="0.2">
      <c r="B63" s="89"/>
      <c r="C63" s="89"/>
      <c r="D63" s="89"/>
      <c r="E63" s="89"/>
      <c r="F63" s="89"/>
      <c r="G63" s="27"/>
    </row>
    <row r="64" spans="1:7" ht="12" x14ac:dyDescent="0.2">
      <c r="A64" s="87" t="s">
        <v>85</v>
      </c>
      <c r="B64" s="23" t="s">
        <v>13</v>
      </c>
      <c r="C64" s="26"/>
      <c r="D64" s="26"/>
      <c r="E64" s="26"/>
      <c r="F64" s="26"/>
      <c r="G64" s="27"/>
    </row>
    <row r="65" spans="1:7" ht="12" x14ac:dyDescent="0.2">
      <c r="A65" s="23"/>
      <c r="B65" s="23"/>
      <c r="C65" s="26"/>
      <c r="D65" s="26"/>
      <c r="E65" s="26"/>
      <c r="F65" s="26"/>
      <c r="G65" s="27"/>
    </row>
    <row r="66" spans="1:7" ht="24" x14ac:dyDescent="0.2">
      <c r="B66" s="98" t="s">
        <v>10</v>
      </c>
      <c r="C66" s="98"/>
      <c r="D66" s="98"/>
      <c r="E66" s="55" t="s">
        <v>9</v>
      </c>
      <c r="F66" s="55" t="s">
        <v>7</v>
      </c>
      <c r="G66" s="55" t="s">
        <v>4</v>
      </c>
    </row>
    <row r="67" spans="1:7" ht="12" x14ac:dyDescent="0.2">
      <c r="B67" s="94" t="s">
        <v>22</v>
      </c>
      <c r="C67" s="94"/>
      <c r="D67" s="94"/>
      <c r="E67" s="11">
        <v>2</v>
      </c>
      <c r="F67" s="9">
        <v>500</v>
      </c>
      <c r="G67" s="51">
        <f>E67*F67</f>
        <v>1000</v>
      </c>
    </row>
    <row r="68" spans="1:7" ht="12" x14ac:dyDescent="0.2">
      <c r="B68" s="94" t="s">
        <v>41</v>
      </c>
      <c r="C68" s="94"/>
      <c r="D68" s="94"/>
      <c r="E68" s="11">
        <v>1</v>
      </c>
      <c r="F68" s="9">
        <v>2000</v>
      </c>
      <c r="G68" s="51">
        <f t="shared" ref="G68:G69" si="6">E68*F68</f>
        <v>2000</v>
      </c>
    </row>
    <row r="69" spans="1:7" ht="12" x14ac:dyDescent="0.2">
      <c r="B69" s="94"/>
      <c r="C69" s="94"/>
      <c r="D69" s="94"/>
      <c r="E69" s="11"/>
      <c r="F69" s="9"/>
      <c r="G69" s="51">
        <f t="shared" si="6"/>
        <v>0</v>
      </c>
    </row>
    <row r="70" spans="1:7" ht="12" x14ac:dyDescent="0.2">
      <c r="B70" s="100" t="s">
        <v>5</v>
      </c>
      <c r="C70" s="101"/>
      <c r="D70" s="101"/>
      <c r="E70" s="101"/>
      <c r="F70" s="102"/>
      <c r="G70" s="15">
        <f>SUM(G67:G69)</f>
        <v>3000</v>
      </c>
    </row>
    <row r="71" spans="1:7" ht="12" x14ac:dyDescent="0.2">
      <c r="B71" s="25"/>
      <c r="C71" s="26"/>
      <c r="D71" s="26"/>
      <c r="E71" s="26"/>
      <c r="F71" s="26"/>
      <c r="G71" s="27"/>
    </row>
    <row r="72" spans="1:7" ht="13.5" customHeight="1" x14ac:dyDescent="0.2">
      <c r="B72" s="25"/>
      <c r="C72" s="26"/>
      <c r="D72" s="26"/>
      <c r="E72" s="26"/>
      <c r="F72" s="26"/>
      <c r="G72" s="27"/>
    </row>
    <row r="73" spans="1:7" ht="32.25" customHeight="1" x14ac:dyDescent="0.2">
      <c r="B73" s="103" t="s">
        <v>19</v>
      </c>
      <c r="C73" s="103"/>
      <c r="D73" s="103"/>
      <c r="E73" s="103"/>
      <c r="F73" s="103"/>
      <c r="G73" s="103"/>
    </row>
    <row r="74" spans="1:7" s="2" customFormat="1" ht="12.75" x14ac:dyDescent="0.2">
      <c r="B74" s="104" t="s">
        <v>1</v>
      </c>
      <c r="C74" s="104" t="s">
        <v>11</v>
      </c>
      <c r="D74" s="104" t="s">
        <v>29</v>
      </c>
      <c r="E74" s="104" t="s">
        <v>16</v>
      </c>
      <c r="F74" s="104"/>
      <c r="G74" s="104" t="s">
        <v>5</v>
      </c>
    </row>
    <row r="75" spans="1:7" ht="11.25" customHeight="1" x14ac:dyDescent="0.2">
      <c r="B75" s="104"/>
      <c r="C75" s="104"/>
      <c r="D75" s="104"/>
      <c r="E75" s="56" t="s">
        <v>23</v>
      </c>
      <c r="F75" s="56" t="s">
        <v>25</v>
      </c>
      <c r="G75" s="104"/>
    </row>
    <row r="76" spans="1:7" ht="12.75" x14ac:dyDescent="0.2">
      <c r="B76" s="48"/>
      <c r="C76" s="48"/>
      <c r="D76" s="48"/>
      <c r="E76" s="50"/>
      <c r="F76" s="47"/>
      <c r="G76" s="48"/>
    </row>
    <row r="77" spans="1:7" ht="12.75" x14ac:dyDescent="0.2">
      <c r="B77" s="29" t="s">
        <v>12</v>
      </c>
      <c r="C77" s="28"/>
      <c r="D77" s="28"/>
      <c r="E77" s="28"/>
      <c r="F77" s="42"/>
      <c r="G77" s="28"/>
    </row>
    <row r="78" spans="1:7" ht="12.75" x14ac:dyDescent="0.2">
      <c r="B78" s="54" t="str">
        <f>+B12</f>
        <v>Remuneraciones</v>
      </c>
      <c r="C78" s="52">
        <f>+G78/$G$93</f>
        <v>0.23037850376302671</v>
      </c>
      <c r="D78" s="40">
        <v>0</v>
      </c>
      <c r="E78" s="40">
        <v>0</v>
      </c>
      <c r="F78" s="40">
        <f>+G18</f>
        <v>2721.3</v>
      </c>
      <c r="G78" s="40">
        <f>SUM(D78:F78)</f>
        <v>2721.3</v>
      </c>
    </row>
    <row r="79" spans="1:7" ht="12.75" x14ac:dyDescent="0.2">
      <c r="B79" s="44" t="str">
        <f>+B20</f>
        <v>Honorarios</v>
      </c>
      <c r="C79" s="52">
        <f>+G79/$G$93</f>
        <v>0.35556157564572521</v>
      </c>
      <c r="D79" s="40">
        <v>0</v>
      </c>
      <c r="E79" s="40">
        <f>+G26</f>
        <v>4200</v>
      </c>
      <c r="F79" s="43">
        <v>0</v>
      </c>
      <c r="G79" s="40">
        <f>SUM(D79:F79)</f>
        <v>4200</v>
      </c>
    </row>
    <row r="80" spans="1:7" ht="12.75" x14ac:dyDescent="0.2">
      <c r="B80" s="46" t="s">
        <v>46</v>
      </c>
      <c r="C80" s="53">
        <f>SUM(C78:C79)</f>
        <v>0.58594007940875192</v>
      </c>
      <c r="D80" s="41">
        <f>SUM(D78:D79)</f>
        <v>0</v>
      </c>
      <c r="E80" s="41">
        <f>SUM(E78:E79)</f>
        <v>4200</v>
      </c>
      <c r="F80" s="41">
        <f>SUM(F78:F79)</f>
        <v>2721.3</v>
      </c>
      <c r="G80" s="41">
        <f>SUM(G78:G79)</f>
        <v>6921.3</v>
      </c>
    </row>
    <row r="81" spans="2:7" ht="12.75" x14ac:dyDescent="0.2">
      <c r="B81" s="30"/>
      <c r="C81" s="31"/>
      <c r="D81" s="28"/>
      <c r="E81" s="28"/>
      <c r="F81" s="33"/>
      <c r="G81" s="28"/>
    </row>
    <row r="82" spans="2:7" ht="12.75" x14ac:dyDescent="0.2">
      <c r="B82" s="29" t="s">
        <v>31</v>
      </c>
      <c r="C82" s="32"/>
      <c r="D82" s="28"/>
      <c r="E82" s="28"/>
      <c r="F82" s="33"/>
      <c r="G82" s="28"/>
    </row>
    <row r="83" spans="2:7" ht="12.75" x14ac:dyDescent="0.2">
      <c r="B83" s="44" t="str">
        <f>+B30</f>
        <v>Viáticos y Subsistencias</v>
      </c>
      <c r="C83" s="52">
        <f>+G83/$G$93</f>
        <v>2.0317804322612872E-2</v>
      </c>
      <c r="D83" s="40">
        <v>0</v>
      </c>
      <c r="E83" s="40">
        <f>+G36</f>
        <v>240</v>
      </c>
      <c r="F83" s="43">
        <v>0</v>
      </c>
      <c r="G83" s="40">
        <f>SUM(D83:F83)</f>
        <v>240</v>
      </c>
    </row>
    <row r="84" spans="2:7" ht="12.75" x14ac:dyDescent="0.2">
      <c r="B84" s="43" t="str">
        <f>+B38</f>
        <v>Movilización</v>
      </c>
      <c r="C84" s="52">
        <f>+G84/$G$93</f>
        <v>9.3123269811975662E-2</v>
      </c>
      <c r="D84" s="40">
        <v>0</v>
      </c>
      <c r="E84" s="40">
        <f>+G44</f>
        <v>1100</v>
      </c>
      <c r="F84" s="43">
        <v>0</v>
      </c>
      <c r="G84" s="40">
        <f>SUM(D84:F84)</f>
        <v>1100</v>
      </c>
    </row>
    <row r="85" spans="2:7" ht="12.75" x14ac:dyDescent="0.2">
      <c r="B85" s="43" t="str">
        <f>+B46</f>
        <v>Materiales e Insumos</v>
      </c>
      <c r="C85" s="52">
        <f>+G85/$G$93</f>
        <v>2.2730543585923149E-2</v>
      </c>
      <c r="D85" s="40">
        <v>0</v>
      </c>
      <c r="E85" s="40">
        <f>+G53</f>
        <v>268.5</v>
      </c>
      <c r="F85" s="43">
        <v>0</v>
      </c>
      <c r="G85" s="40">
        <f>SUM(D85:F85)</f>
        <v>268.5</v>
      </c>
    </row>
    <row r="86" spans="2:7" ht="25.5" x14ac:dyDescent="0.2">
      <c r="B86" s="108" t="str">
        <f>+B55</f>
        <v>Gastos de Servicios (Socialización , sistematización y otros)</v>
      </c>
      <c r="C86" s="52">
        <f>+G86/$G$93</f>
        <v>2.3915748838075568E-2</v>
      </c>
      <c r="D86" s="40">
        <v>0</v>
      </c>
      <c r="E86" s="40">
        <f>+G62</f>
        <v>282.5</v>
      </c>
      <c r="F86" s="43">
        <v>0</v>
      </c>
      <c r="G86" s="40">
        <f>SUM(D86:F86)</f>
        <v>282.5</v>
      </c>
    </row>
    <row r="87" spans="2:7" ht="12.75" x14ac:dyDescent="0.2">
      <c r="B87" s="45" t="s">
        <v>45</v>
      </c>
      <c r="C87" s="53">
        <f>SUM(C83:C86)</f>
        <v>0.16008736655858724</v>
      </c>
      <c r="D87" s="41">
        <f>SUM(D83:D86)</f>
        <v>0</v>
      </c>
      <c r="E87" s="41">
        <f>SUM(E83:E86)</f>
        <v>1891</v>
      </c>
      <c r="F87" s="41">
        <f>SUM(F83:F86)</f>
        <v>0</v>
      </c>
      <c r="G87" s="41">
        <f>SUM(G83:G86)</f>
        <v>1891</v>
      </c>
    </row>
    <row r="88" spans="2:7" ht="12.75" x14ac:dyDescent="0.2">
      <c r="B88" s="33"/>
      <c r="C88" s="32"/>
      <c r="D88" s="28"/>
      <c r="E88" s="28"/>
      <c r="F88" s="33"/>
      <c r="G88" s="28"/>
    </row>
    <row r="89" spans="2:7" ht="12.75" x14ac:dyDescent="0.2">
      <c r="B89" s="29" t="s">
        <v>30</v>
      </c>
      <c r="C89" s="32"/>
      <c r="D89" s="28"/>
      <c r="E89" s="28"/>
      <c r="F89" s="33"/>
      <c r="G89" s="28"/>
    </row>
    <row r="90" spans="2:7" ht="12.75" x14ac:dyDescent="0.2">
      <c r="B90" s="43" t="s">
        <v>13</v>
      </c>
      <c r="C90" s="52">
        <f>+G90/$G$93</f>
        <v>0.25397255403266089</v>
      </c>
      <c r="D90" s="40">
        <v>0</v>
      </c>
      <c r="E90" s="40">
        <f>+G70</f>
        <v>3000</v>
      </c>
      <c r="F90" s="43">
        <v>0</v>
      </c>
      <c r="G90" s="40">
        <f t="shared" ref="G90" si="7">SUM(D90:F90)</f>
        <v>3000</v>
      </c>
    </row>
    <row r="91" spans="2:7" ht="12.75" x14ac:dyDescent="0.2">
      <c r="B91" s="45" t="s">
        <v>44</v>
      </c>
      <c r="C91" s="53">
        <f>SUM(C90)</f>
        <v>0.25397255403266089</v>
      </c>
      <c r="D91" s="41">
        <f>SUM(D90)</f>
        <v>0</v>
      </c>
      <c r="E91" s="41">
        <f>SUM(E90)</f>
        <v>3000</v>
      </c>
      <c r="F91" s="41">
        <f>SUM(F90)</f>
        <v>0</v>
      </c>
      <c r="G91" s="41">
        <f>SUM(G90)</f>
        <v>3000</v>
      </c>
    </row>
    <row r="92" spans="2:7" ht="12.75" x14ac:dyDescent="0.2">
      <c r="B92" s="30"/>
      <c r="C92" s="32"/>
      <c r="D92" s="28"/>
      <c r="E92" s="28"/>
      <c r="F92" s="33"/>
      <c r="G92" s="28"/>
    </row>
    <row r="93" spans="2:7" ht="12.75" x14ac:dyDescent="0.2">
      <c r="B93" s="46" t="s">
        <v>14</v>
      </c>
      <c r="C93" s="53">
        <f>+C80+C87+C91</f>
        <v>1</v>
      </c>
      <c r="D93" s="41">
        <f>D80+D87+D91</f>
        <v>0</v>
      </c>
      <c r="E93" s="41">
        <f>E80+E87+E91</f>
        <v>9091</v>
      </c>
      <c r="F93" s="41">
        <f>F80+F87+F91</f>
        <v>2721.3</v>
      </c>
      <c r="G93" s="41">
        <f>G80+G87+G91</f>
        <v>11812.3</v>
      </c>
    </row>
    <row r="94" spans="2:7" ht="12" x14ac:dyDescent="0.2">
      <c r="B94" s="25"/>
      <c r="C94" s="16"/>
      <c r="D94" s="38"/>
      <c r="E94" s="34"/>
      <c r="F94" s="34"/>
    </row>
    <row r="95" spans="2:7" ht="12" x14ac:dyDescent="0.2">
      <c r="B95" s="25"/>
      <c r="C95" s="16"/>
      <c r="D95" s="34"/>
      <c r="E95" s="34"/>
      <c r="F95" s="16"/>
      <c r="G95" s="2"/>
    </row>
    <row r="96" spans="2:7" ht="12.75" customHeight="1" x14ac:dyDescent="0.2">
      <c r="B96" s="99" t="s">
        <v>47</v>
      </c>
      <c r="C96" s="99"/>
      <c r="D96" s="99"/>
      <c r="E96" s="99"/>
      <c r="F96" s="99"/>
      <c r="G96" s="99"/>
    </row>
    <row r="97" spans="2:7" ht="12" customHeight="1" x14ac:dyDescent="0.2">
      <c r="B97" s="99"/>
      <c r="C97" s="99"/>
      <c r="D97" s="99"/>
      <c r="E97" s="99"/>
      <c r="F97" s="99"/>
      <c r="G97" s="99"/>
    </row>
    <row r="98" spans="2:7" ht="12" customHeight="1" x14ac:dyDescent="0.2">
      <c r="B98" s="99"/>
      <c r="C98" s="99"/>
      <c r="D98" s="99"/>
      <c r="E98" s="99"/>
      <c r="F98" s="99"/>
      <c r="G98" s="99"/>
    </row>
    <row r="99" spans="2:7" ht="12" x14ac:dyDescent="0.2">
      <c r="B99" s="35"/>
      <c r="C99" s="35"/>
      <c r="D99" s="35"/>
      <c r="E99" s="35"/>
      <c r="F99" s="35"/>
      <c r="G99" s="2"/>
    </row>
    <row r="100" spans="2:7" ht="12" x14ac:dyDescent="0.2">
      <c r="B100" s="35"/>
      <c r="C100" s="35"/>
      <c r="D100" s="35"/>
      <c r="E100" s="35"/>
      <c r="F100" s="35"/>
      <c r="G100" s="2"/>
    </row>
    <row r="101" spans="2:7" ht="12" x14ac:dyDescent="0.2">
      <c r="B101" s="2"/>
      <c r="C101" s="2"/>
      <c r="D101" s="2"/>
      <c r="E101" s="2"/>
      <c r="F101" s="2"/>
      <c r="G101" s="2"/>
    </row>
    <row r="102" spans="2:7" ht="12" x14ac:dyDescent="0.2">
      <c r="B102" s="2"/>
      <c r="C102" s="2"/>
      <c r="D102" s="2"/>
      <c r="E102" s="2"/>
      <c r="F102" s="2"/>
      <c r="G102" s="2"/>
    </row>
    <row r="103" spans="2:7" ht="12" x14ac:dyDescent="0.2">
      <c r="C103" s="2"/>
      <c r="D103" s="2"/>
      <c r="E103" s="2"/>
      <c r="F103" s="2"/>
      <c r="G103" s="2"/>
    </row>
    <row r="104" spans="2:7" ht="12" x14ac:dyDescent="0.2">
      <c r="C104" s="36"/>
      <c r="D104" s="36"/>
      <c r="E104" s="36"/>
      <c r="F104" s="2"/>
      <c r="G104" s="2"/>
    </row>
    <row r="105" spans="2:7" ht="12.75" x14ac:dyDescent="0.2">
      <c r="B105" s="37"/>
      <c r="C105" s="37"/>
      <c r="D105" s="37"/>
      <c r="E105" s="37"/>
      <c r="F105" s="37"/>
      <c r="G105" s="37"/>
    </row>
    <row r="106" spans="2:7" ht="12.75" x14ac:dyDescent="0.2">
      <c r="B106" s="37"/>
      <c r="C106" s="37"/>
      <c r="D106" s="37"/>
      <c r="E106" s="37"/>
      <c r="F106" s="37"/>
      <c r="G106" s="37"/>
    </row>
  </sheetData>
  <mergeCells count="40">
    <mergeCell ref="B96:G98"/>
    <mergeCell ref="B62:F62"/>
    <mergeCell ref="B73:G73"/>
    <mergeCell ref="B74:B75"/>
    <mergeCell ref="C74:C75"/>
    <mergeCell ref="D74:D75"/>
    <mergeCell ref="E74:F74"/>
    <mergeCell ref="G74:G75"/>
    <mergeCell ref="B69:D69"/>
    <mergeCell ref="B70:F70"/>
    <mergeCell ref="B61:D61"/>
    <mergeCell ref="B52:C52"/>
    <mergeCell ref="B66:D66"/>
    <mergeCell ref="B67:D67"/>
    <mergeCell ref="B68:D68"/>
    <mergeCell ref="B57:D57"/>
    <mergeCell ref="B58:D58"/>
    <mergeCell ref="B59:D59"/>
    <mergeCell ref="B60:D60"/>
    <mergeCell ref="B51:C51"/>
    <mergeCell ref="B33:C33"/>
    <mergeCell ref="B34:C34"/>
    <mergeCell ref="B35:C35"/>
    <mergeCell ref="B40:C40"/>
    <mergeCell ref="B41:C41"/>
    <mergeCell ref="B42:C42"/>
    <mergeCell ref="B43:C43"/>
    <mergeCell ref="B48:C48"/>
    <mergeCell ref="B49:C49"/>
    <mergeCell ref="B50:C50"/>
    <mergeCell ref="B32:C32"/>
    <mergeCell ref="B1:G1"/>
    <mergeCell ref="B14:C14"/>
    <mergeCell ref="B15:C15"/>
    <mergeCell ref="B16:C16"/>
    <mergeCell ref="B17:C17"/>
    <mergeCell ref="B22:C22"/>
    <mergeCell ref="B23:C23"/>
    <mergeCell ref="B24:C24"/>
    <mergeCell ref="B25:C25"/>
  </mergeCells>
  <pageMargins left="0.75" right="0.75" top="1" bottom="1" header="0" footer="0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workbookViewId="0">
      <selection activeCell="H16" sqref="H16"/>
    </sheetView>
  </sheetViews>
  <sheetFormatPr baseColWidth="10" defaultRowHeight="12.75" x14ac:dyDescent="0.2"/>
  <cols>
    <col min="1" max="1" width="11.42578125" style="57"/>
    <col min="2" max="2" width="5.42578125" style="57" customWidth="1"/>
    <col min="3" max="3" width="14" style="57" customWidth="1"/>
    <col min="4" max="4" width="13.85546875" style="57" customWidth="1"/>
    <col min="5" max="5" width="14.5703125" style="57" customWidth="1"/>
    <col min="6" max="6" width="13.85546875" style="57" customWidth="1"/>
    <col min="7" max="7" width="14.140625" style="57" customWidth="1"/>
    <col min="8" max="8" width="12.85546875" style="57" customWidth="1"/>
    <col min="9" max="9" width="16.140625" style="57" bestFit="1" customWidth="1"/>
    <col min="10" max="10" width="13.85546875" style="57" bestFit="1" customWidth="1"/>
    <col min="11" max="11" width="14.28515625" style="57" customWidth="1"/>
    <col min="12" max="16384" width="11.42578125" style="57"/>
  </cols>
  <sheetData>
    <row r="2" spans="2:11" ht="20.25" x14ac:dyDescent="0.3">
      <c r="B2" s="105" t="s">
        <v>50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2:11" ht="20.25" customHeight="1" x14ac:dyDescent="0.3">
      <c r="B3" s="106" t="s">
        <v>51</v>
      </c>
      <c r="C3" s="106"/>
      <c r="D3" s="106"/>
      <c r="E3" s="106"/>
      <c r="F3" s="106"/>
      <c r="G3" s="106"/>
      <c r="H3" s="106"/>
      <c r="I3" s="106"/>
      <c r="J3" s="106"/>
      <c r="K3" s="106"/>
    </row>
    <row r="4" spans="2:11" ht="21" thickBot="1" x14ac:dyDescent="0.35">
      <c r="B4" s="105"/>
      <c r="C4" s="107"/>
      <c r="D4" s="107"/>
      <c r="E4" s="107"/>
      <c r="F4" s="107"/>
      <c r="G4" s="107"/>
      <c r="H4" s="107"/>
      <c r="I4" s="107"/>
    </row>
    <row r="5" spans="2:11" ht="45.75" thickBot="1" x14ac:dyDescent="0.25">
      <c r="B5" s="58" t="s">
        <v>52</v>
      </c>
      <c r="C5" s="58" t="s">
        <v>53</v>
      </c>
      <c r="D5" s="58" t="s">
        <v>64</v>
      </c>
      <c r="E5" s="58" t="s">
        <v>54</v>
      </c>
      <c r="F5" s="58" t="s">
        <v>55</v>
      </c>
      <c r="G5" s="58" t="s">
        <v>56</v>
      </c>
      <c r="H5" s="58" t="s">
        <v>57</v>
      </c>
      <c r="I5" s="58" t="s">
        <v>58</v>
      </c>
      <c r="J5" s="58" t="s">
        <v>62</v>
      </c>
      <c r="K5" s="58" t="s">
        <v>63</v>
      </c>
    </row>
    <row r="6" spans="2:11" ht="24" customHeight="1" thickBot="1" x14ac:dyDescent="0.3">
      <c r="B6" s="59">
        <v>1</v>
      </c>
      <c r="C6" s="60" t="s">
        <v>59</v>
      </c>
      <c r="D6" s="61">
        <v>3500</v>
      </c>
      <c r="E6" s="62">
        <f>D6*9.15%</f>
        <v>320.25</v>
      </c>
      <c r="F6" s="63">
        <f>D6/12</f>
        <v>291.66666666666669</v>
      </c>
      <c r="G6" s="63">
        <f>354/12</f>
        <v>29.5</v>
      </c>
      <c r="H6" s="64">
        <f>D6*8.33%</f>
        <v>291.55</v>
      </c>
      <c r="I6" s="65">
        <f>D6+E6+F6+H6</f>
        <v>4403.4666666666672</v>
      </c>
      <c r="J6" s="65">
        <f>+I6/30</f>
        <v>146.78222222222223</v>
      </c>
      <c r="K6" s="65">
        <f>+J6/8</f>
        <v>18.347777777777779</v>
      </c>
    </row>
    <row r="7" spans="2:11" ht="24" customHeight="1" thickBot="1" x14ac:dyDescent="0.3">
      <c r="B7" s="66">
        <v>2</v>
      </c>
      <c r="C7" s="67" t="s">
        <v>60</v>
      </c>
      <c r="D7" s="68">
        <v>900</v>
      </c>
      <c r="E7" s="69">
        <f t="shared" ref="E7:E8" si="0">D7*9.15%</f>
        <v>82.35</v>
      </c>
      <c r="F7" s="70">
        <f t="shared" ref="F7:F8" si="1">D7/12</f>
        <v>75</v>
      </c>
      <c r="G7" s="70">
        <f t="shared" ref="G7:G8" si="2">354/12</f>
        <v>29.5</v>
      </c>
      <c r="H7" s="71">
        <f>D7*8.33%</f>
        <v>74.97</v>
      </c>
      <c r="I7" s="72">
        <f>D7+E7+F7+H7</f>
        <v>1132.32</v>
      </c>
      <c r="J7" s="65">
        <f t="shared" ref="J7:J8" si="3">+I7/30</f>
        <v>37.744</v>
      </c>
      <c r="K7" s="65">
        <f t="shared" ref="K7" si="4">+J7/8</f>
        <v>4.718</v>
      </c>
    </row>
    <row r="8" spans="2:11" ht="24" customHeight="1" thickBot="1" x14ac:dyDescent="0.3">
      <c r="B8" s="73">
        <v>3</v>
      </c>
      <c r="C8" s="74" t="s">
        <v>61</v>
      </c>
      <c r="D8" s="75">
        <v>1500</v>
      </c>
      <c r="E8" s="76">
        <f t="shared" si="0"/>
        <v>137.25</v>
      </c>
      <c r="F8" s="77">
        <f t="shared" si="1"/>
        <v>125</v>
      </c>
      <c r="G8" s="77">
        <f t="shared" si="2"/>
        <v>29.5</v>
      </c>
      <c r="H8" s="78">
        <f>D8*8.33%</f>
        <v>124.95</v>
      </c>
      <c r="I8" s="79">
        <f>D8+E8+F8+H8</f>
        <v>1887.2</v>
      </c>
      <c r="J8" s="65">
        <f t="shared" si="3"/>
        <v>62.906666666666666</v>
      </c>
      <c r="K8" s="65">
        <f>+J8/8</f>
        <v>7.8633333333333333</v>
      </c>
    </row>
    <row r="9" spans="2:11" ht="24" customHeight="1" thickBot="1" x14ac:dyDescent="0.3">
      <c r="C9" s="80"/>
      <c r="D9" s="81"/>
      <c r="I9" s="82">
        <f>SUM(I6:I8)</f>
        <v>7422.9866666666667</v>
      </c>
      <c r="J9" s="82">
        <f>SUM(J6:J8)</f>
        <v>247.4328888888889</v>
      </c>
      <c r="K9" s="82">
        <f>SUM(K6:K8)</f>
        <v>30.929111111111112</v>
      </c>
    </row>
    <row r="10" spans="2:11" ht="14.25" x14ac:dyDescent="0.2">
      <c r="C10" s="83"/>
      <c r="D10" s="84"/>
    </row>
    <row r="11" spans="2:11" ht="15" x14ac:dyDescent="0.2">
      <c r="C11" s="85"/>
    </row>
  </sheetData>
  <sheetProtection password="CCC1" sheet="1" objects="1" scenarios="1"/>
  <mergeCells count="3">
    <mergeCell ref="B2:K2"/>
    <mergeCell ref="B3:K3"/>
    <mergeCell ref="B4:I4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workbookViewId="0">
      <selection activeCell="K6" sqref="K6"/>
    </sheetView>
  </sheetViews>
  <sheetFormatPr baseColWidth="10" defaultRowHeight="12.75" x14ac:dyDescent="0.2"/>
  <cols>
    <col min="1" max="1" width="11.42578125" style="57"/>
    <col min="2" max="2" width="5.42578125" style="57" customWidth="1"/>
    <col min="3" max="3" width="17.42578125" style="57" bestFit="1" customWidth="1"/>
    <col min="4" max="4" width="13.85546875" style="57" customWidth="1"/>
    <col min="5" max="5" width="14.5703125" style="57" customWidth="1"/>
    <col min="6" max="6" width="13.85546875" style="57" customWidth="1"/>
    <col min="7" max="7" width="14.140625" style="57" customWidth="1"/>
    <col min="8" max="8" width="12.85546875" style="57" customWidth="1"/>
    <col min="9" max="9" width="16.140625" style="57" bestFit="1" customWidth="1"/>
    <col min="10" max="10" width="13.85546875" style="57" bestFit="1" customWidth="1"/>
    <col min="11" max="11" width="14.28515625" style="57" customWidth="1"/>
    <col min="12" max="16384" width="11.42578125" style="57"/>
  </cols>
  <sheetData>
    <row r="2" spans="2:11" ht="20.25" x14ac:dyDescent="0.3">
      <c r="B2" s="105" t="s">
        <v>50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2:11" ht="20.25" customHeight="1" x14ac:dyDescent="0.3">
      <c r="B3" s="106" t="s">
        <v>51</v>
      </c>
      <c r="C3" s="106"/>
      <c r="D3" s="106"/>
      <c r="E3" s="106"/>
      <c r="F3" s="106"/>
      <c r="G3" s="106"/>
      <c r="H3" s="106"/>
      <c r="I3" s="106"/>
      <c r="J3" s="106"/>
      <c r="K3" s="106"/>
    </row>
    <row r="4" spans="2:11" ht="21" thickBot="1" x14ac:dyDescent="0.35">
      <c r="B4" s="105"/>
      <c r="C4" s="107"/>
      <c r="D4" s="107"/>
      <c r="E4" s="107"/>
      <c r="F4" s="107"/>
      <c r="G4" s="107"/>
      <c r="H4" s="107"/>
      <c r="I4" s="107"/>
    </row>
    <row r="5" spans="2:11" ht="45.75" thickBot="1" x14ac:dyDescent="0.25">
      <c r="B5" s="58" t="s">
        <v>52</v>
      </c>
      <c r="C5" s="58" t="s">
        <v>53</v>
      </c>
      <c r="D5" s="58" t="s">
        <v>64</v>
      </c>
      <c r="E5" s="58" t="s">
        <v>54</v>
      </c>
      <c r="F5" s="58" t="s">
        <v>55</v>
      </c>
      <c r="G5" s="58" t="s">
        <v>56</v>
      </c>
      <c r="H5" s="58" t="s">
        <v>57</v>
      </c>
      <c r="I5" s="58" t="s">
        <v>58</v>
      </c>
      <c r="J5" s="58" t="s">
        <v>62</v>
      </c>
      <c r="K5" s="58" t="s">
        <v>63</v>
      </c>
    </row>
    <row r="6" spans="2:11" ht="24" customHeight="1" thickBot="1" x14ac:dyDescent="0.3">
      <c r="B6" s="59">
        <v>1</v>
      </c>
      <c r="C6" s="60" t="s">
        <v>65</v>
      </c>
      <c r="D6" s="61">
        <v>1000</v>
      </c>
      <c r="E6" s="62">
        <f>D6*9.65%</f>
        <v>96.5</v>
      </c>
      <c r="F6" s="63">
        <f>D6/12</f>
        <v>83.333333333333329</v>
      </c>
      <c r="G6" s="63">
        <f>354/12</f>
        <v>29.5</v>
      </c>
      <c r="H6" s="64">
        <f>D6*8.33%</f>
        <v>83.3</v>
      </c>
      <c r="I6" s="65">
        <f>D6+E6+F6+H6</f>
        <v>1263.1333333333332</v>
      </c>
      <c r="J6" s="65">
        <f>+I6/30</f>
        <v>42.104444444444439</v>
      </c>
      <c r="K6" s="65">
        <f>+J6/8</f>
        <v>5.2630555555555549</v>
      </c>
    </row>
    <row r="7" spans="2:11" ht="24" customHeight="1" thickBot="1" x14ac:dyDescent="0.3">
      <c r="B7" s="66">
        <v>2</v>
      </c>
      <c r="C7" s="67" t="s">
        <v>66</v>
      </c>
      <c r="D7" s="68">
        <v>675</v>
      </c>
      <c r="E7" s="69">
        <f>D7*9.65%</f>
        <v>65.137500000000003</v>
      </c>
      <c r="F7" s="70">
        <f t="shared" ref="F7:F8" si="0">D7/12</f>
        <v>56.25</v>
      </c>
      <c r="G7" s="70">
        <f t="shared" ref="G7:G8" si="1">354/12</f>
        <v>29.5</v>
      </c>
      <c r="H7" s="71">
        <f>D7*8.33%</f>
        <v>56.227499999999999</v>
      </c>
      <c r="I7" s="72">
        <f>D7+E7+F7+H7</f>
        <v>852.61500000000001</v>
      </c>
      <c r="J7" s="65">
        <f t="shared" ref="J7:J8" si="2">+I7/30</f>
        <v>28.420500000000001</v>
      </c>
      <c r="K7" s="65">
        <f t="shared" ref="K7" si="3">+J7/8</f>
        <v>3.5525625000000001</v>
      </c>
    </row>
    <row r="8" spans="2:11" ht="24" customHeight="1" thickBot="1" x14ac:dyDescent="0.3">
      <c r="B8" s="73">
        <v>3</v>
      </c>
      <c r="C8" s="74" t="s">
        <v>67</v>
      </c>
      <c r="D8" s="75">
        <v>570</v>
      </c>
      <c r="E8" s="76">
        <f>D8*9.65%</f>
        <v>55.005000000000003</v>
      </c>
      <c r="F8" s="77">
        <f t="shared" si="0"/>
        <v>47.5</v>
      </c>
      <c r="G8" s="77">
        <f t="shared" si="1"/>
        <v>29.5</v>
      </c>
      <c r="H8" s="78">
        <f>D8*8.33%</f>
        <v>47.481000000000002</v>
      </c>
      <c r="I8" s="79">
        <f>D8+E8+F8+H8</f>
        <v>719.98599999999999</v>
      </c>
      <c r="J8" s="65">
        <f t="shared" si="2"/>
        <v>23.999533333333332</v>
      </c>
      <c r="K8" s="65">
        <f>+J8/8</f>
        <v>2.9999416666666665</v>
      </c>
    </row>
    <row r="9" spans="2:11" ht="24" customHeight="1" thickBot="1" x14ac:dyDescent="0.3">
      <c r="C9" s="80"/>
      <c r="D9" s="81"/>
      <c r="I9" s="82">
        <f>SUM(I6:I8)</f>
        <v>2835.7343333333329</v>
      </c>
      <c r="J9" s="82">
        <f>SUM(J6:J8)</f>
        <v>94.524477777777776</v>
      </c>
      <c r="K9" s="82">
        <f>SUM(K6:K8)</f>
        <v>11.815559722222222</v>
      </c>
    </row>
    <row r="10" spans="2:11" ht="14.25" x14ac:dyDescent="0.2">
      <c r="C10" s="83"/>
      <c r="D10" s="84"/>
    </row>
    <row r="11" spans="2:11" ht="15" x14ac:dyDescent="0.2">
      <c r="C11" s="85"/>
    </row>
  </sheetData>
  <sheetProtection password="CCC1" sheet="1" objects="1" scenarios="1"/>
  <mergeCells count="3">
    <mergeCell ref="B2:K2"/>
    <mergeCell ref="B3:K3"/>
    <mergeCell ref="B4:I4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PRESUPUESTO (EJEMPLO)</vt:lpstr>
      <vt:lpstr>Remuneración hora docente</vt:lpstr>
      <vt:lpstr>Remuneración hora administrativ</vt:lpstr>
      <vt:lpstr>'PRESUPUESTO (EJEMPLO)'!Área_de_impresión</vt:lpstr>
    </vt:vector>
  </TitlesOfParts>
  <Company>ESPOL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</dc:creator>
  <cp:lastModifiedBy>Noemi Elizabeth Lavid Cedeno</cp:lastModifiedBy>
  <cp:lastPrinted>2015-01-27T17:11:16Z</cp:lastPrinted>
  <dcterms:created xsi:type="dcterms:W3CDTF">2009-10-18T18:05:46Z</dcterms:created>
  <dcterms:modified xsi:type="dcterms:W3CDTF">2015-11-27T16:58:20Z</dcterms:modified>
</cp:coreProperties>
</file>